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0725"/>
  </bookViews>
  <sheets>
    <sheet name="40204810303490000013" sheetId="2" r:id="rId1"/>
  </sheets>
  <definedNames>
    <definedName name="_xlnm.Print_Titles" localSheetId="0">'40204810303490000013'!$6:$7</definedName>
  </definedNames>
  <calcPr calcId="114210" fullCalcOnLoad="1"/>
</workbook>
</file>

<file path=xl/calcChain.xml><?xml version="1.0" encoding="utf-8"?>
<calcChain xmlns="http://schemas.openxmlformats.org/spreadsheetml/2006/main">
  <c r="J9" i="2"/>
  <c r="J10"/>
  <c r="J11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8"/>
  <c r="I67"/>
  <c r="I59"/>
  <c r="I45"/>
  <c r="I42"/>
  <c r="I34"/>
  <c r="I8"/>
  <c r="G15"/>
  <c r="G14"/>
  <c r="I25"/>
  <c r="G25"/>
  <c r="I20"/>
  <c r="G21"/>
  <c r="G16"/>
  <c r="I9"/>
  <c r="H10"/>
  <c r="H11"/>
  <c r="H13"/>
  <c r="H16"/>
  <c r="H17"/>
  <c r="H18"/>
  <c r="H19"/>
  <c r="H20"/>
  <c r="H22"/>
  <c r="H23"/>
  <c r="H24"/>
  <c r="H25"/>
  <c r="H26"/>
  <c r="H27"/>
  <c r="H28"/>
  <c r="H29"/>
  <c r="H30"/>
  <c r="H31"/>
  <c r="H32"/>
  <c r="H33"/>
  <c r="H35"/>
  <c r="H36"/>
  <c r="H37"/>
  <c r="H38"/>
  <c r="H39"/>
  <c r="H40"/>
  <c r="H41"/>
  <c r="H46"/>
  <c r="H47"/>
  <c r="H48"/>
  <c r="H49"/>
  <c r="H50"/>
  <c r="H51"/>
  <c r="H52"/>
  <c r="H53"/>
  <c r="H54"/>
  <c r="H55"/>
  <c r="H56"/>
  <c r="H57"/>
  <c r="H58"/>
  <c r="H60"/>
  <c r="H61"/>
  <c r="H62"/>
  <c r="H63"/>
  <c r="H64"/>
  <c r="H65"/>
  <c r="H66"/>
  <c r="G10"/>
  <c r="G11"/>
  <c r="G12"/>
  <c r="G13"/>
  <c r="G17"/>
  <c r="G18"/>
  <c r="G19"/>
  <c r="G20"/>
  <c r="G22"/>
  <c r="G23"/>
  <c r="G24"/>
  <c r="G26"/>
  <c r="G27"/>
  <c r="G28"/>
  <c r="G29"/>
  <c r="G30"/>
  <c r="G31"/>
  <c r="G32"/>
  <c r="G33"/>
  <c r="G35"/>
  <c r="G36"/>
  <c r="G37"/>
  <c r="G38"/>
  <c r="G39"/>
  <c r="G40"/>
  <c r="G41"/>
  <c r="G43"/>
  <c r="G44"/>
  <c r="G46"/>
  <c r="G47"/>
  <c r="G48"/>
  <c r="G49"/>
  <c r="G50"/>
  <c r="G51"/>
  <c r="G52"/>
  <c r="G53"/>
  <c r="G54"/>
  <c r="G55"/>
  <c r="G56"/>
  <c r="G57"/>
  <c r="G58"/>
  <c r="G60"/>
  <c r="G61"/>
  <c r="G62"/>
  <c r="G63"/>
  <c r="G64"/>
  <c r="G65"/>
  <c r="G66"/>
  <c r="F59"/>
  <c r="F45"/>
  <c r="H45"/>
  <c r="F34"/>
  <c r="H34"/>
  <c r="F9"/>
  <c r="H9"/>
  <c r="F8"/>
  <c r="F42"/>
  <c r="G59"/>
  <c r="G45"/>
  <c r="H59"/>
  <c r="G34"/>
  <c r="G9"/>
  <c r="G8"/>
  <c r="H8"/>
  <c r="H42"/>
  <c r="G42"/>
  <c r="G67"/>
  <c r="F67"/>
  <c r="H67"/>
</calcChain>
</file>

<file path=xl/sharedStrings.xml><?xml version="1.0" encoding="utf-8"?>
<sst xmlns="http://schemas.openxmlformats.org/spreadsheetml/2006/main" count="193" uniqueCount="106">
  <si>
    <t>Финансовое управление администрации муниципального образования "Теучежский район" бюджет муниципального образования "Теучежский район" (40204810303490000013)</t>
  </si>
  <si>
    <t>за период с 01.01.2020г. по 30.09.2020г.</t>
  </si>
  <si>
    <t>Единица измерения: тыс. руб.</t>
  </si>
  <si>
    <t>Наименование показателя</t>
  </si>
  <si>
    <t>Вед.</t>
  </si>
  <si>
    <t>Разд.</t>
  </si>
  <si>
    <t/>
  </si>
  <si>
    <t xml:space="preserve">    МО "Теучежский район"</t>
  </si>
  <si>
    <t>909</t>
  </si>
  <si>
    <t>0000</t>
  </si>
  <si>
    <t xml:space="preserve">      ОБЩЕГОСУДАРСТВЕННЫЕ ВОПРОСЫ</t>
  </si>
  <si>
    <t>0100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</si>
  <si>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</si>
  <si>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</si>
  <si>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</si>
  <si>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</si>
  <si>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Резервные фонды</t>
  </si>
  <si>
    <t>0111</t>
  </si>
  <si>
    <t xml:space="preserve">        Другие общегосударственные вопросы</t>
  </si>
  <si>
    <t>0113</t>
  </si>
  <si>
    <t xml:space="preserve">      НАЦИОНАЛЬНАЯ БЕЗОПАСНОСТЬ И ПРАВООХРАНИТЕЛЬНАЯ ДЕЯТЕЛЬНОСТЬ</t>
  </si>
  <si>
    <t>0300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</si>
  <si>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</si>
  <si>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</si>
  <si>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НАЦИОНАЛЬНАЯ ЭКОНОМИКА</t>
  </si>
  <si>
    <t>0400</t>
  </si>
  <si>
    <t xml:space="preserve">        Дорожное хозяйство (дорожные фонды)</t>
  </si>
  <si>
    <t>0409</t>
  </si>
  <si>
    <t xml:space="preserve">      ЖИЛИЩНО-КОММУНАЛЬНОЕ ХОЗЯЙСТВО</t>
  </si>
  <si>
    <t>0500</t>
  </si>
  <si>
    <t xml:space="preserve">        Благоустройство</t>
  </si>
  <si>
    <t>0503</t>
  </si>
  <si>
    <t xml:space="preserve">      ОБРАЗОВАНИЕ</t>
  </si>
  <si>
    <t>0700</t>
  </si>
  <si>
    <t xml:space="preserve">        Другие вопросы в области образования</t>
  </si>
  <si>
    <t>0709</t>
  </si>
  <si>
    <t xml:space="preserve">      СОЦИАЛЬНАЯ ПОЛИТИКА</t>
  </si>
  <si>
    <t>1000</t>
  </si>
  <si>
    <t xml:space="preserve">        Пенсионное обеспечение</t>
  </si>
  <si>
    <t>1001</t>
  </si>
  <si>
    <t xml:space="preserve">        Социальное обеспечение населения</t>
  </si>
  <si>
    <t>1003</t>
  </si>
  <si>
    <t xml:space="preserve">        Охрана семьи и детства</t>
  </si>
  <si>
    <t>1004</t>
  </si>
  <si>
    <t xml:space="preserve">        Другие вопросы в области социальной политики</t>
  </si>
  <si>
    <t>1006</t>
  </si>
  <si>
    <t xml:space="preserve">      ФИЗИЧЕСКАЯ КУЛЬТУРА И СПОРТ</t>
  </si>
  <si>
    <t>1100</t>
  </si>
  <si>
    <t xml:space="preserve">        Физическая культура</t>
  </si>
  <si>
    <t>1101</t>
  </si>
  <si>
    <t xml:space="preserve">      СРЕДСТВА МАССОВОЙ ИНФОРМАЦИИ</t>
  </si>
  <si>
    <t>1200</t>
  </si>
  <si>
    <t xml:space="preserve">        Периодическая печать и издательства</t>
  </si>
  <si>
    <t>1202</t>
  </si>
  <si>
    <t xml:space="preserve">    Управление культуры и кино администрации муниципального образования "Теучежский район"</t>
  </si>
  <si>
    <t>957</t>
  </si>
  <si>
    <t xml:space="preserve">        Дополнительное образование детей</t>
  </si>
  <si>
    <t>0703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</si>
  <si>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</si>
  <si>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</si>
  <si>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</si>
  <si>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</si>
  <si>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Другие вопросы в области культуры, кинематографии</t>
  </si>
  <si>
    <t>0804</t>
  </si>
  <si>
    <t xml:space="preserve">    Управления образования администрации МО Теуч район</t>
  </si>
  <si>
    <t>974</t>
  </si>
  <si>
    <t xml:space="preserve">        Дошкольное образование</t>
  </si>
  <si>
    <t>0701</t>
  </si>
  <si>
    <t xml:space="preserve">        Общее образование</t>
  </si>
  <si>
    <t>0702</t>
  </si>
  <si>
    <t xml:space="preserve">        Молодежная политика</t>
  </si>
  <si>
    <t>0707</t>
  </si>
  <si>
    <t xml:space="preserve">    Совет народных депутатов муниципального образования "Теучежский район"</t>
  </si>
  <si>
    <t>975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</si>
  <si>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</si>
  <si>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</si>
  <si>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Контрольно-счетная палата муниципального образования "Теучежский район"</t>
  </si>
  <si>
    <t>976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</si>
  <si>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</si>
  <si>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</si>
  <si>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Финансовое управление администрации муниципального образования "Теучежский район"</t>
  </si>
  <si>
    <t>992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</si>
  <si>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</si>
  <si>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</si>
  <si>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</si>
  <si>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</si>
  <si>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 xml:space="preserve">      МЕЖБЮДЖЕТНЫЕ ТРАНСФЕРТЫ ОБЩЕГО ХАРАКТЕРА БЮДЖЕТАМ БЮДЖЕТНОЙ СИСТЕМЫ РОССИЙСКОЙ ФЕДЕРАЦИИ</t>
  </si>
  <si>
    <t>1400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</si>
  <si>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</si>
  <si>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</si>
  <si>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Иные дотации</t>
  </si>
  <si>
    <t>1402</t>
  </si>
  <si>
    <t>ВСЕГО РАСХОДОВ:</t>
  </si>
  <si>
    <t>Первоначальный лимит БО 2020г</t>
  </si>
  <si>
    <t>Уточненный лимит БО  2020г</t>
  </si>
  <si>
    <t>Темп 2020г к 2019г</t>
  </si>
  <si>
    <t>Касс. Расход  на 01.10.2020г</t>
  </si>
  <si>
    <t>Касс. Расход  на 01.10.2019г</t>
  </si>
  <si>
    <t>Остаток лимитов  2020г  01.10.2020г</t>
  </si>
  <si>
    <t>Исполнение лимитов  на  01.10.2020г</t>
  </si>
  <si>
    <t>0502</t>
  </si>
  <si>
    <t>Коммунальное хозяйство</t>
  </si>
  <si>
    <t>НАЦИОНАЛЬНАЯ ОБОРОНА</t>
  </si>
  <si>
    <t>Мобилизационная и вневойсковая подготовка</t>
  </si>
  <si>
    <t>0203</t>
  </si>
  <si>
    <t>Аналитические данные по исполнению бюджета по расходам</t>
  </si>
</sst>
</file>

<file path=xl/styles.xml><?xml version="1.0" encoding="utf-8"?>
<styleSheet xmlns="http://schemas.openxmlformats.org/spreadsheetml/2006/main">
  <fonts count="6">
    <font>
      <sz val="11"/>
      <name val="Calibri"/>
      <family val="2"/>
    </font>
    <font>
      <b/>
      <sz val="12"/>
      <color indexed="8"/>
      <name val="Arial Cyr"/>
    </font>
    <font>
      <sz val="11"/>
      <name val="Calibri"/>
      <family val="2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3" borderId="0"/>
    <xf numFmtId="0" fontId="3" fillId="0" borderId="1">
      <alignment horizontal="center" vertical="center" wrapText="1"/>
    </xf>
    <xf numFmtId="1" fontId="3" fillId="0" borderId="1">
      <alignment horizontal="left" vertical="top" wrapText="1" indent="2"/>
    </xf>
    <xf numFmtId="0" fontId="3" fillId="0" borderId="0"/>
    <xf numFmtId="0" fontId="3" fillId="0" borderId="1">
      <alignment horizontal="center" vertical="center" wrapText="1"/>
    </xf>
    <xf numFmtId="1" fontId="3" fillId="0" borderId="1">
      <alignment horizontal="center" vertical="top" shrinkToFi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3" borderId="0">
      <alignment shrinkToFi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4" fillId="0" borderId="1">
      <alignment horizontal="left"/>
    </xf>
    <xf numFmtId="0" fontId="3" fillId="0" borderId="1">
      <alignment horizontal="center" vertical="center" wrapText="1"/>
    </xf>
    <xf numFmtId="4" fontId="3" fillId="0" borderId="1">
      <alignment horizontal="right" vertical="top" shrinkToFit="1"/>
    </xf>
    <xf numFmtId="4" fontId="4" fillId="4" borderId="1">
      <alignment horizontal="right" vertical="top" shrinkToFit="1"/>
    </xf>
    <xf numFmtId="0" fontId="3" fillId="0" borderId="0">
      <alignment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1">
      <alignment horizontal="center" vertical="center" wrapText="1"/>
    </xf>
    <xf numFmtId="0" fontId="3" fillId="0" borderId="0">
      <alignment horizontal="left" wrapText="1"/>
    </xf>
    <xf numFmtId="10" fontId="3" fillId="0" borderId="1">
      <alignment horizontal="right" vertical="top" shrinkToFit="1"/>
    </xf>
    <xf numFmtId="10" fontId="4" fillId="4" borderId="1">
      <alignment horizontal="right" vertical="top" shrinkToFit="1"/>
    </xf>
    <xf numFmtId="0" fontId="5" fillId="0" borderId="0">
      <alignment horizontal="center" wrapText="1"/>
    </xf>
    <xf numFmtId="0" fontId="5" fillId="0" borderId="0">
      <alignment horizontal="center"/>
    </xf>
    <xf numFmtId="0" fontId="3" fillId="0" borderId="0">
      <alignment horizontal="right"/>
    </xf>
    <xf numFmtId="0" fontId="3" fillId="0" borderId="0">
      <alignment vertical="top"/>
    </xf>
    <xf numFmtId="0" fontId="4" fillId="0" borderId="1">
      <alignment vertical="top" wrapText="1"/>
    </xf>
    <xf numFmtId="0" fontId="3" fillId="3" borderId="0">
      <alignment horizontal="center"/>
    </xf>
    <xf numFmtId="0" fontId="3" fillId="3" borderId="0">
      <alignment horizontal="left"/>
    </xf>
    <xf numFmtId="4" fontId="4" fillId="5" borderId="1">
      <alignment horizontal="right" vertical="top" shrinkToFit="1"/>
    </xf>
    <xf numFmtId="10" fontId="4" fillId="5" borderId="1">
      <alignment horizontal="right" vertical="top" shrinkToFit="1"/>
    </xf>
  </cellStyleXfs>
  <cellXfs count="37">
    <xf numFmtId="0" fontId="0" fillId="0" borderId="0" xfId="0"/>
    <xf numFmtId="0" fontId="0" fillId="0" borderId="0" xfId="0" applyProtection="1">
      <protection locked="0"/>
    </xf>
    <xf numFmtId="0" fontId="3" fillId="0" borderId="0" xfId="9" applyNumberFormat="1" applyProtection="1"/>
    <xf numFmtId="0" fontId="5" fillId="0" borderId="0" xfId="42" applyNumberFormat="1" applyProtection="1">
      <alignment horizontal="center" wrapText="1"/>
    </xf>
    <xf numFmtId="0" fontId="5" fillId="0" borderId="0" xfId="43" applyNumberFormat="1" applyProtection="1">
      <alignment horizontal="center"/>
    </xf>
    <xf numFmtId="0" fontId="4" fillId="0" borderId="1" xfId="46" applyNumberFormat="1" applyProtection="1">
      <alignment vertical="top" wrapText="1"/>
    </xf>
    <xf numFmtId="1" fontId="3" fillId="0" borderId="1" xfId="11" applyNumberFormat="1" applyProtection="1">
      <alignment horizontal="center" vertical="top" shrinkToFit="1"/>
    </xf>
    <xf numFmtId="4" fontId="4" fillId="5" borderId="1" xfId="49" applyNumberFormat="1" applyProtection="1">
      <alignment horizontal="right" vertical="top" shrinkToFit="1"/>
    </xf>
    <xf numFmtId="10" fontId="4" fillId="5" borderId="1" xfId="50" applyNumberFormat="1" applyProtection="1">
      <alignment horizontal="right" vertical="top" shrinkToFit="1"/>
    </xf>
    <xf numFmtId="4" fontId="4" fillId="4" borderId="1" xfId="26" applyNumberFormat="1" applyProtection="1">
      <alignment horizontal="right" vertical="top" shrinkToFit="1"/>
    </xf>
    <xf numFmtId="0" fontId="3" fillId="0" borderId="0" xfId="39" applyNumberFormat="1" applyProtection="1">
      <alignment horizontal="left" wrapText="1"/>
    </xf>
    <xf numFmtId="10" fontId="4" fillId="2" borderId="1" xfId="50" applyNumberFormat="1" applyFill="1" applyProtection="1">
      <alignment horizontal="right" vertical="top" shrinkToFit="1"/>
    </xf>
    <xf numFmtId="49" fontId="3" fillId="0" borderId="1" xfId="11" applyNumberFormat="1" applyProtection="1">
      <alignment horizontal="center" vertical="top" shrinkToFit="1"/>
    </xf>
    <xf numFmtId="0" fontId="3" fillId="0" borderId="0" xfId="44" applyNumberFormat="1" applyProtection="1">
      <alignment horizontal="right"/>
    </xf>
    <xf numFmtId="0" fontId="3" fillId="0" borderId="0" xfId="44">
      <alignment horizontal="right"/>
    </xf>
    <xf numFmtId="0" fontId="3" fillId="0" borderId="1" xfId="38" applyNumberFormat="1" applyProtection="1">
      <alignment horizontal="center" vertical="center" wrapText="1"/>
    </xf>
    <xf numFmtId="0" fontId="3" fillId="0" borderId="1" xfId="38">
      <alignment horizontal="center" vertical="center" wrapText="1"/>
    </xf>
    <xf numFmtId="0" fontId="3" fillId="0" borderId="1" xfId="35" applyNumberFormat="1" applyProtection="1">
      <alignment horizontal="center" vertical="center" wrapText="1"/>
    </xf>
    <xf numFmtId="0" fontId="3" fillId="0" borderId="1" xfId="35">
      <alignment horizontal="center" vertical="center" wrapText="1"/>
    </xf>
    <xf numFmtId="0" fontId="3" fillId="0" borderId="1" xfId="36" applyNumberFormat="1" applyProtection="1">
      <alignment horizontal="center" vertical="center" wrapText="1"/>
    </xf>
    <xf numFmtId="0" fontId="3" fillId="0" borderId="1" xfId="36">
      <alignment horizontal="center" vertical="center" wrapText="1"/>
    </xf>
    <xf numFmtId="0" fontId="3" fillId="0" borderId="0" xfId="27" applyNumberFormat="1" applyProtection="1">
      <alignment wrapText="1"/>
    </xf>
    <xf numFmtId="0" fontId="3" fillId="0" borderId="0" xfId="27">
      <alignment wrapText="1"/>
    </xf>
    <xf numFmtId="0" fontId="1" fillId="0" borderId="0" xfId="42" applyNumberFormat="1" applyFont="1" applyProtection="1">
      <alignment horizontal="center" wrapText="1"/>
    </xf>
    <xf numFmtId="0" fontId="5" fillId="0" borderId="0" xfId="42">
      <alignment horizontal="center" wrapText="1"/>
    </xf>
    <xf numFmtId="0" fontId="5" fillId="0" borderId="0" xfId="43" applyNumberFormat="1" applyProtection="1">
      <alignment horizontal="center"/>
    </xf>
    <xf numFmtId="0" fontId="5" fillId="0" borderId="0" xfId="43">
      <alignment horizontal="center"/>
    </xf>
    <xf numFmtId="0" fontId="3" fillId="0" borderId="0" xfId="39" applyNumberFormat="1" applyProtection="1">
      <alignment horizontal="left" wrapText="1"/>
    </xf>
    <xf numFmtId="0" fontId="3" fillId="0" borderId="0" xfId="39">
      <alignment horizontal="left" wrapText="1"/>
    </xf>
    <xf numFmtId="0" fontId="4" fillId="0" borderId="1" xfId="23" applyNumberFormat="1" applyProtection="1">
      <alignment horizontal="left"/>
    </xf>
    <xf numFmtId="0" fontId="4" fillId="0" borderId="1" xfId="23">
      <alignment horizontal="left"/>
    </xf>
    <xf numFmtId="0" fontId="3" fillId="0" borderId="1" xfId="7" applyNumberFormat="1" applyProtection="1">
      <alignment horizontal="center" vertical="center" wrapText="1"/>
    </xf>
    <xf numFmtId="0" fontId="3" fillId="0" borderId="1" xfId="7">
      <alignment horizontal="center" vertical="center" wrapText="1"/>
    </xf>
    <xf numFmtId="0" fontId="3" fillId="0" borderId="1" xfId="10" applyNumberFormat="1" applyProtection="1">
      <alignment horizontal="center" vertical="center" wrapText="1"/>
    </xf>
    <xf numFmtId="0" fontId="3" fillId="0" borderId="1" xfId="10">
      <alignment horizontal="center" vertical="center" wrapText="1"/>
    </xf>
    <xf numFmtId="0" fontId="3" fillId="0" borderId="1" xfId="12" applyNumberFormat="1" applyProtection="1">
      <alignment horizontal="center" vertical="center" wrapText="1"/>
    </xf>
    <xf numFmtId="0" fontId="3" fillId="0" borderId="1" xfId="12">
      <alignment horizontal="center" vertical="center" wrapText="1"/>
    </xf>
  </cellXfs>
  <cellStyles count="51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xl48" xfId="33"/>
    <cellStyle name="xl49" xfId="34"/>
    <cellStyle name="xl50" xfId="35"/>
    <cellStyle name="xl51" xfId="36"/>
    <cellStyle name="xl52" xfId="37"/>
    <cellStyle name="xl53" xfId="38"/>
    <cellStyle name="xl54" xfId="39"/>
    <cellStyle name="xl55" xfId="40"/>
    <cellStyle name="xl56" xfId="41"/>
    <cellStyle name="xl57" xfId="42"/>
    <cellStyle name="xl58" xfId="43"/>
    <cellStyle name="xl59" xfId="44"/>
    <cellStyle name="xl60" xfId="45"/>
    <cellStyle name="xl61" xfId="46"/>
    <cellStyle name="xl62" xfId="47"/>
    <cellStyle name="xl63" xfId="48"/>
    <cellStyle name="xl64" xfId="49"/>
    <cellStyle name="xl65" xfId="5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showGridLines="0" tabSelected="1" zoomScaleNormal="100" zoomScaleSheetLayoutView="100" workbookViewId="0">
      <selection activeCell="A3" sqref="A3:I3"/>
    </sheetView>
  </sheetViews>
  <sheetFormatPr defaultRowHeight="15" outlineLevelRow="2"/>
  <cols>
    <col min="1" max="1" width="40" style="1" customWidth="1"/>
    <col min="2" max="3" width="7.7109375" style="1" customWidth="1"/>
    <col min="4" max="4" width="10.85546875" style="1" customWidth="1"/>
    <col min="5" max="5" width="10" style="1" customWidth="1"/>
    <col min="6" max="7" width="11.7109375" style="1" customWidth="1"/>
    <col min="8" max="8" width="14.7109375" style="1" customWidth="1"/>
    <col min="9" max="9" width="16.140625" style="1" customWidth="1"/>
    <col min="10" max="10" width="15.7109375" style="1" customWidth="1"/>
    <col min="11" max="11" width="9.140625" style="1" hidden="1" customWidth="1"/>
    <col min="12" max="16384" width="9.140625" style="1"/>
  </cols>
  <sheetData>
    <row r="1" spans="1:12">
      <c r="A1" s="21"/>
      <c r="B1" s="22"/>
      <c r="C1" s="22"/>
      <c r="D1" s="22"/>
      <c r="E1" s="22"/>
      <c r="F1" s="2"/>
      <c r="G1" s="2"/>
      <c r="H1" s="2"/>
      <c r="I1" s="2"/>
      <c r="J1" s="2"/>
      <c r="K1" s="2"/>
      <c r="L1" s="2"/>
    </row>
    <row r="2" spans="1:12" ht="25.7" customHeight="1">
      <c r="A2" s="21" t="s">
        <v>0</v>
      </c>
      <c r="B2" s="22"/>
      <c r="C2" s="22"/>
      <c r="D2" s="22"/>
      <c r="E2" s="22"/>
      <c r="F2" s="2"/>
      <c r="G2" s="2"/>
      <c r="H2" s="2"/>
      <c r="I2" s="2"/>
      <c r="J2" s="2"/>
      <c r="K2" s="2"/>
      <c r="L2" s="2"/>
    </row>
    <row r="3" spans="1:12" ht="15.95" customHeight="1">
      <c r="A3" s="23" t="s">
        <v>105</v>
      </c>
      <c r="B3" s="24"/>
      <c r="C3" s="24"/>
      <c r="D3" s="24"/>
      <c r="E3" s="24"/>
      <c r="F3" s="24"/>
      <c r="G3" s="24"/>
      <c r="H3" s="24"/>
      <c r="I3" s="24"/>
      <c r="J3" s="3"/>
      <c r="K3" s="4"/>
      <c r="L3" s="2"/>
    </row>
    <row r="4" spans="1:12" ht="15.75" customHeight="1">
      <c r="A4" s="25" t="s">
        <v>1</v>
      </c>
      <c r="B4" s="26"/>
      <c r="C4" s="26"/>
      <c r="D4" s="26"/>
      <c r="E4" s="26"/>
      <c r="F4" s="26"/>
      <c r="G4" s="26"/>
      <c r="H4" s="26"/>
      <c r="I4" s="26"/>
      <c r="J4" s="4"/>
      <c r="K4" s="4"/>
      <c r="L4" s="2"/>
    </row>
    <row r="5" spans="1:12" ht="12.75" customHeight="1">
      <c r="A5" s="13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2"/>
    </row>
    <row r="6" spans="1:12" ht="36.75" customHeight="1">
      <c r="A6" s="31" t="s">
        <v>3</v>
      </c>
      <c r="B6" s="33" t="s">
        <v>4</v>
      </c>
      <c r="C6" s="35" t="s">
        <v>5</v>
      </c>
      <c r="D6" s="17" t="s">
        <v>93</v>
      </c>
      <c r="E6" s="19" t="s">
        <v>94</v>
      </c>
      <c r="F6" s="15" t="s">
        <v>96</v>
      </c>
      <c r="G6" s="15" t="s">
        <v>98</v>
      </c>
      <c r="H6" s="15" t="s">
        <v>99</v>
      </c>
      <c r="I6" s="15" t="s">
        <v>97</v>
      </c>
      <c r="J6" s="15" t="s">
        <v>95</v>
      </c>
      <c r="K6" s="15" t="s">
        <v>6</v>
      </c>
      <c r="L6" s="2"/>
    </row>
    <row r="7" spans="1:12" ht="43.5" customHeight="1">
      <c r="A7" s="32"/>
      <c r="B7" s="34"/>
      <c r="C7" s="36"/>
      <c r="D7" s="18"/>
      <c r="E7" s="20"/>
      <c r="F7" s="16"/>
      <c r="G7" s="16"/>
      <c r="H7" s="16"/>
      <c r="I7" s="16"/>
      <c r="J7" s="16"/>
      <c r="K7" s="16"/>
      <c r="L7" s="2"/>
    </row>
    <row r="8" spans="1:12">
      <c r="A8" s="5" t="s">
        <v>7</v>
      </c>
      <c r="B8" s="6" t="s">
        <v>8</v>
      </c>
      <c r="C8" s="6" t="s">
        <v>9</v>
      </c>
      <c r="D8" s="7">
        <v>76456.100000000006</v>
      </c>
      <c r="E8" s="7">
        <v>91227.016000000003</v>
      </c>
      <c r="F8" s="7">
        <f>F9+F16+F18+F20+F23+F25+F30+F32</f>
        <v>63417.980360000001</v>
      </c>
      <c r="G8" s="7">
        <f>G9+G16+G18+G20+G23+G25+G30+G32</f>
        <v>27809.035639999995</v>
      </c>
      <c r="H8" s="8">
        <f>F8/E8</f>
        <v>0.69516666378740266</v>
      </c>
      <c r="I8" s="7">
        <f>I9+I16+I18+I20+I23+I25+I30+I32+I14</f>
        <v>73052.860000000015</v>
      </c>
      <c r="J8" s="8">
        <f>F8/I8</f>
        <v>0.86811084959575835</v>
      </c>
      <c r="K8" s="7">
        <v>0</v>
      </c>
      <c r="L8" s="2"/>
    </row>
    <row r="9" spans="1:12" ht="25.5" outlineLevel="1">
      <c r="A9" s="5" t="s">
        <v>10</v>
      </c>
      <c r="B9" s="6" t="s">
        <v>8</v>
      </c>
      <c r="C9" s="6" t="s">
        <v>11</v>
      </c>
      <c r="D9" s="7">
        <v>47664.826000000001</v>
      </c>
      <c r="E9" s="7">
        <v>48307.675380000001</v>
      </c>
      <c r="F9" s="7">
        <f>F10+F11+F13</f>
        <v>35118.206760000001</v>
      </c>
      <c r="G9" s="7">
        <f t="shared" ref="G9:G66" si="0">E9-F9</f>
        <v>13189.46862</v>
      </c>
      <c r="H9" s="8">
        <f t="shared" ref="H9:H67" si="1">F9/E9</f>
        <v>0.72696950295686114</v>
      </c>
      <c r="I9" s="7">
        <f>I10+I11+I13</f>
        <v>31470.080000000002</v>
      </c>
      <c r="J9" s="8">
        <f t="shared" ref="J9:J67" si="2">F9/I9</f>
        <v>1.115923657010087</v>
      </c>
      <c r="K9" s="7">
        <v>0</v>
      </c>
      <c r="L9" s="2"/>
    </row>
    <row r="10" spans="1:12" ht="51" outlineLevel="2">
      <c r="A10" s="5" t="s">
        <v>12</v>
      </c>
      <c r="B10" s="6" t="s">
        <v>8</v>
      </c>
      <c r="C10" s="6" t="s">
        <v>13</v>
      </c>
      <c r="D10" s="7">
        <v>1446.5360000000001</v>
      </c>
      <c r="E10" s="7">
        <v>1446.5360000000001</v>
      </c>
      <c r="F10" s="7">
        <v>905.89599999999996</v>
      </c>
      <c r="G10" s="7">
        <f t="shared" si="0"/>
        <v>540.6400000000001</v>
      </c>
      <c r="H10" s="8">
        <f t="shared" si="1"/>
        <v>0.62625195639790499</v>
      </c>
      <c r="I10" s="7">
        <v>919.59</v>
      </c>
      <c r="J10" s="8">
        <f t="shared" si="2"/>
        <v>0.98510858099805343</v>
      </c>
      <c r="K10" s="7">
        <v>0</v>
      </c>
      <c r="L10" s="2"/>
    </row>
    <row r="11" spans="1:12" ht="76.5" outlineLevel="2">
      <c r="A11" s="5" t="s">
        <v>14</v>
      </c>
      <c r="B11" s="6" t="s">
        <v>8</v>
      </c>
      <c r="C11" s="6" t="s">
        <v>15</v>
      </c>
      <c r="D11" s="7">
        <v>35765.35</v>
      </c>
      <c r="E11" s="7">
        <v>36015.736380000002</v>
      </c>
      <c r="F11" s="7">
        <v>25010.440760000001</v>
      </c>
      <c r="G11" s="7">
        <f t="shared" si="0"/>
        <v>11005.295620000001</v>
      </c>
      <c r="H11" s="8">
        <f t="shared" si="1"/>
        <v>0.69443091475671226</v>
      </c>
      <c r="I11" s="7">
        <v>25730.18</v>
      </c>
      <c r="J11" s="8">
        <f t="shared" si="2"/>
        <v>0.97202743082248166</v>
      </c>
      <c r="K11" s="7">
        <v>0</v>
      </c>
      <c r="L11" s="2"/>
    </row>
    <row r="12" spans="1:12" outlineLevel="2">
      <c r="A12" s="5" t="s">
        <v>16</v>
      </c>
      <c r="B12" s="6" t="s">
        <v>8</v>
      </c>
      <c r="C12" s="6" t="s">
        <v>17</v>
      </c>
      <c r="D12" s="7">
        <v>697</v>
      </c>
      <c r="E12" s="7">
        <v>0</v>
      </c>
      <c r="F12" s="7">
        <v>0</v>
      </c>
      <c r="G12" s="7">
        <f t="shared" si="0"/>
        <v>0</v>
      </c>
      <c r="H12" s="8">
        <v>0</v>
      </c>
      <c r="I12" s="7">
        <v>0</v>
      </c>
      <c r="J12" s="8">
        <v>0</v>
      </c>
      <c r="K12" s="7">
        <v>0</v>
      </c>
      <c r="L12" s="2"/>
    </row>
    <row r="13" spans="1:12" ht="25.5" outlineLevel="2">
      <c r="A13" s="5" t="s">
        <v>18</v>
      </c>
      <c r="B13" s="6" t="s">
        <v>8</v>
      </c>
      <c r="C13" s="6" t="s">
        <v>19</v>
      </c>
      <c r="D13" s="7">
        <v>9755.94</v>
      </c>
      <c r="E13" s="7">
        <v>10845.403</v>
      </c>
      <c r="F13" s="7">
        <v>9201.8700000000008</v>
      </c>
      <c r="G13" s="7">
        <f t="shared" si="0"/>
        <v>1643.5329999999994</v>
      </c>
      <c r="H13" s="8">
        <f t="shared" si="1"/>
        <v>0.84845809786874682</v>
      </c>
      <c r="I13" s="7">
        <v>4820.3100000000004</v>
      </c>
      <c r="J13" s="8">
        <f t="shared" si="2"/>
        <v>1.9089788831008794</v>
      </c>
      <c r="K13" s="7">
        <v>0</v>
      </c>
      <c r="L13" s="2"/>
    </row>
    <row r="14" spans="1:12" outlineLevel="2">
      <c r="A14" s="5" t="s">
        <v>102</v>
      </c>
      <c r="B14" s="12" t="s">
        <v>8</v>
      </c>
      <c r="C14" s="12" t="s">
        <v>104</v>
      </c>
      <c r="D14" s="7">
        <v>0</v>
      </c>
      <c r="E14" s="7">
        <v>0</v>
      </c>
      <c r="F14" s="7">
        <v>0</v>
      </c>
      <c r="G14" s="7">
        <f t="shared" si="0"/>
        <v>0</v>
      </c>
      <c r="H14" s="8">
        <v>0</v>
      </c>
      <c r="I14" s="7">
        <v>1081.5</v>
      </c>
      <c r="J14" s="8">
        <f t="shared" si="2"/>
        <v>0</v>
      </c>
      <c r="K14" s="7"/>
      <c r="L14" s="2"/>
    </row>
    <row r="15" spans="1:12" ht="25.5" outlineLevel="2">
      <c r="A15" s="5" t="s">
        <v>103</v>
      </c>
      <c r="B15" s="12" t="s">
        <v>8</v>
      </c>
      <c r="C15" s="12" t="s">
        <v>104</v>
      </c>
      <c r="D15" s="7">
        <v>0</v>
      </c>
      <c r="E15" s="7">
        <v>0</v>
      </c>
      <c r="F15" s="7">
        <v>0</v>
      </c>
      <c r="G15" s="7">
        <f t="shared" si="0"/>
        <v>0</v>
      </c>
      <c r="H15" s="8">
        <v>0</v>
      </c>
      <c r="I15" s="7">
        <v>1081.5</v>
      </c>
      <c r="J15" s="8">
        <f t="shared" si="2"/>
        <v>0</v>
      </c>
      <c r="K15" s="7"/>
      <c r="L15" s="2"/>
    </row>
    <row r="16" spans="1:12" ht="38.25" outlineLevel="1">
      <c r="A16" s="5" t="s">
        <v>20</v>
      </c>
      <c r="B16" s="6" t="s">
        <v>8</v>
      </c>
      <c r="C16" s="6" t="s">
        <v>21</v>
      </c>
      <c r="D16" s="7">
        <v>1906.12</v>
      </c>
      <c r="E16" s="7">
        <v>2139.12</v>
      </c>
      <c r="F16" s="7">
        <v>1811.0546999999999</v>
      </c>
      <c r="G16" s="7">
        <f>E16-F16</f>
        <v>328.06529999999998</v>
      </c>
      <c r="H16" s="8">
        <f t="shared" si="1"/>
        <v>0.84663539212386407</v>
      </c>
      <c r="I16" s="7">
        <v>1103.68</v>
      </c>
      <c r="J16" s="8">
        <f t="shared" si="2"/>
        <v>1.6409237278921425</v>
      </c>
      <c r="K16" s="7">
        <v>0</v>
      </c>
      <c r="L16" s="2"/>
    </row>
    <row r="17" spans="1:12" ht="51" outlineLevel="2">
      <c r="A17" s="5" t="s">
        <v>22</v>
      </c>
      <c r="B17" s="6" t="s">
        <v>8</v>
      </c>
      <c r="C17" s="6" t="s">
        <v>23</v>
      </c>
      <c r="D17" s="7">
        <v>1906.12</v>
      </c>
      <c r="E17" s="7">
        <v>2139.12</v>
      </c>
      <c r="F17" s="7">
        <v>1811.0546999999999</v>
      </c>
      <c r="G17" s="7">
        <f t="shared" si="0"/>
        <v>328.06529999999998</v>
      </c>
      <c r="H17" s="8">
        <f t="shared" si="1"/>
        <v>0.84663539212386407</v>
      </c>
      <c r="I17" s="7">
        <v>1103.68</v>
      </c>
      <c r="J17" s="8">
        <f t="shared" si="2"/>
        <v>1.6409237278921425</v>
      </c>
      <c r="K17" s="7">
        <v>0</v>
      </c>
      <c r="L17" s="2"/>
    </row>
    <row r="18" spans="1:12" outlineLevel="1">
      <c r="A18" s="5" t="s">
        <v>24</v>
      </c>
      <c r="B18" s="6" t="s">
        <v>8</v>
      </c>
      <c r="C18" s="6" t="s">
        <v>25</v>
      </c>
      <c r="D18" s="7">
        <v>8664</v>
      </c>
      <c r="E18" s="7">
        <v>8064</v>
      </c>
      <c r="F18" s="7">
        <v>2835.6332499999999</v>
      </c>
      <c r="G18" s="7">
        <f t="shared" si="0"/>
        <v>5228.3667500000001</v>
      </c>
      <c r="H18" s="8">
        <f t="shared" si="1"/>
        <v>0.35164102802579361</v>
      </c>
      <c r="I18" s="7">
        <v>4540.42</v>
      </c>
      <c r="J18" s="8">
        <f t="shared" si="2"/>
        <v>0.62453104558609107</v>
      </c>
      <c r="K18" s="7">
        <v>0</v>
      </c>
      <c r="L18" s="2"/>
    </row>
    <row r="19" spans="1:12" ht="25.5" outlineLevel="2">
      <c r="A19" s="5" t="s">
        <v>26</v>
      </c>
      <c r="B19" s="6" t="s">
        <v>8</v>
      </c>
      <c r="C19" s="6" t="s">
        <v>27</v>
      </c>
      <c r="D19" s="7">
        <v>8664</v>
      </c>
      <c r="E19" s="7">
        <v>8064</v>
      </c>
      <c r="F19" s="7">
        <v>2835.6332499999999</v>
      </c>
      <c r="G19" s="7">
        <f t="shared" si="0"/>
        <v>5228.3667500000001</v>
      </c>
      <c r="H19" s="8">
        <f t="shared" si="1"/>
        <v>0.35164102802579361</v>
      </c>
      <c r="I19" s="7">
        <v>4540.42</v>
      </c>
      <c r="J19" s="8">
        <f t="shared" si="2"/>
        <v>0.62453104558609107</v>
      </c>
      <c r="K19" s="7">
        <v>0</v>
      </c>
      <c r="L19" s="2"/>
    </row>
    <row r="20" spans="1:12" ht="27" customHeight="1" outlineLevel="1">
      <c r="A20" s="5" t="s">
        <v>28</v>
      </c>
      <c r="B20" s="6" t="s">
        <v>8</v>
      </c>
      <c r="C20" s="6" t="s">
        <v>29</v>
      </c>
      <c r="D20" s="7">
        <v>0</v>
      </c>
      <c r="E20" s="7">
        <v>4545.41</v>
      </c>
      <c r="F20" s="7">
        <v>4545.3999999999996</v>
      </c>
      <c r="G20" s="7">
        <f t="shared" si="0"/>
        <v>1.0000000000218279E-2</v>
      </c>
      <c r="H20" s="8">
        <f t="shared" si="1"/>
        <v>0.99999779997843974</v>
      </c>
      <c r="I20" s="7">
        <f>I21+I22</f>
        <v>11022.99</v>
      </c>
      <c r="J20" s="8">
        <f t="shared" si="2"/>
        <v>0.41235635703198492</v>
      </c>
      <c r="K20" s="7">
        <v>0</v>
      </c>
      <c r="L20" s="2"/>
    </row>
    <row r="21" spans="1:12" outlineLevel="2">
      <c r="A21" s="5" t="s">
        <v>101</v>
      </c>
      <c r="B21" s="6" t="s">
        <v>8</v>
      </c>
      <c r="C21" s="12" t="s">
        <v>100</v>
      </c>
      <c r="D21" s="7">
        <v>0</v>
      </c>
      <c r="E21" s="7">
        <v>0</v>
      </c>
      <c r="F21" s="7">
        <v>0</v>
      </c>
      <c r="G21" s="7">
        <f>E21-F21</f>
        <v>0</v>
      </c>
      <c r="H21" s="8">
        <v>0</v>
      </c>
      <c r="I21" s="7">
        <v>6175.53</v>
      </c>
      <c r="J21" s="8">
        <f t="shared" si="2"/>
        <v>0</v>
      </c>
      <c r="K21" s="7">
        <v>0</v>
      </c>
      <c r="L21" s="2"/>
    </row>
    <row r="22" spans="1:12" outlineLevel="2">
      <c r="A22" s="5" t="s">
        <v>30</v>
      </c>
      <c r="B22" s="6" t="s">
        <v>8</v>
      </c>
      <c r="C22" s="6" t="s">
        <v>31</v>
      </c>
      <c r="D22" s="7">
        <v>0</v>
      </c>
      <c r="E22" s="7">
        <v>4545.41</v>
      </c>
      <c r="F22" s="7">
        <v>4545.3999999999996</v>
      </c>
      <c r="G22" s="7">
        <f t="shared" si="0"/>
        <v>1.0000000000218279E-2</v>
      </c>
      <c r="H22" s="8">
        <f t="shared" si="1"/>
        <v>0.99999779997843974</v>
      </c>
      <c r="I22" s="7">
        <v>4847.46</v>
      </c>
      <c r="J22" s="8">
        <f t="shared" si="2"/>
        <v>0.9376869535798128</v>
      </c>
      <c r="K22" s="7">
        <v>0</v>
      </c>
      <c r="L22" s="2"/>
    </row>
    <row r="23" spans="1:12" outlineLevel="1">
      <c r="A23" s="5" t="s">
        <v>32</v>
      </c>
      <c r="B23" s="6" t="s">
        <v>8</v>
      </c>
      <c r="C23" s="6" t="s">
        <v>33</v>
      </c>
      <c r="D23" s="7">
        <v>700</v>
      </c>
      <c r="E23" s="7">
        <v>420</v>
      </c>
      <c r="F23" s="7">
        <v>397.01600000000002</v>
      </c>
      <c r="G23" s="7">
        <f t="shared" si="0"/>
        <v>22.98399999999998</v>
      </c>
      <c r="H23" s="8">
        <f t="shared" si="1"/>
        <v>0.94527619047619049</v>
      </c>
      <c r="I23" s="7">
        <v>441.25</v>
      </c>
      <c r="J23" s="8">
        <f t="shared" si="2"/>
        <v>0.89975297450424929</v>
      </c>
      <c r="K23" s="7">
        <v>0</v>
      </c>
      <c r="L23" s="2"/>
    </row>
    <row r="24" spans="1:12" ht="25.5" outlineLevel="2">
      <c r="A24" s="5" t="s">
        <v>34</v>
      </c>
      <c r="B24" s="6" t="s">
        <v>8</v>
      </c>
      <c r="C24" s="6" t="s">
        <v>35</v>
      </c>
      <c r="D24" s="7">
        <v>700</v>
      </c>
      <c r="E24" s="7">
        <v>420</v>
      </c>
      <c r="F24" s="7">
        <v>397.01600000000002</v>
      </c>
      <c r="G24" s="7">
        <f t="shared" si="0"/>
        <v>22.98399999999998</v>
      </c>
      <c r="H24" s="8">
        <f t="shared" si="1"/>
        <v>0.94527619047619049</v>
      </c>
      <c r="I24" s="7">
        <v>441.25</v>
      </c>
      <c r="J24" s="8">
        <f t="shared" si="2"/>
        <v>0.89975297450424929</v>
      </c>
      <c r="K24" s="7">
        <v>0</v>
      </c>
      <c r="L24" s="2"/>
    </row>
    <row r="25" spans="1:12" outlineLevel="1">
      <c r="A25" s="5" t="s">
        <v>36</v>
      </c>
      <c r="B25" s="6" t="s">
        <v>8</v>
      </c>
      <c r="C25" s="6" t="s">
        <v>37</v>
      </c>
      <c r="D25" s="7">
        <v>13123.154</v>
      </c>
      <c r="E25" s="7">
        <v>23352.81062</v>
      </c>
      <c r="F25" s="7">
        <v>15763.45</v>
      </c>
      <c r="G25" s="7">
        <f>E25-F25</f>
        <v>7589.3606199999995</v>
      </c>
      <c r="H25" s="8">
        <f t="shared" si="1"/>
        <v>0.67501296766821473</v>
      </c>
      <c r="I25" s="7">
        <f>I26+I27+I28+I29</f>
        <v>20225.150000000001</v>
      </c>
      <c r="J25" s="8">
        <f t="shared" si="2"/>
        <v>0.77939842226139233</v>
      </c>
      <c r="K25" s="7">
        <v>0</v>
      </c>
      <c r="L25" s="2"/>
    </row>
    <row r="26" spans="1:12" outlineLevel="2">
      <c r="A26" s="5" t="s">
        <v>38</v>
      </c>
      <c r="B26" s="6" t="s">
        <v>8</v>
      </c>
      <c r="C26" s="6" t="s">
        <v>39</v>
      </c>
      <c r="D26" s="7">
        <v>2892</v>
      </c>
      <c r="E26" s="7">
        <v>2892</v>
      </c>
      <c r="F26" s="7">
        <v>2282.6045600000002</v>
      </c>
      <c r="G26" s="7">
        <f t="shared" si="0"/>
        <v>609.39543999999978</v>
      </c>
      <c r="H26" s="8">
        <f t="shared" si="1"/>
        <v>0.78928235131396962</v>
      </c>
      <c r="I26" s="7">
        <v>1849.39</v>
      </c>
      <c r="J26" s="8">
        <f t="shared" si="2"/>
        <v>1.2342472707216974</v>
      </c>
      <c r="K26" s="7">
        <v>0</v>
      </c>
      <c r="L26" s="2"/>
    </row>
    <row r="27" spans="1:12" ht="25.5" outlineLevel="2">
      <c r="A27" s="5" t="s">
        <v>40</v>
      </c>
      <c r="B27" s="6" t="s">
        <v>8</v>
      </c>
      <c r="C27" s="6" t="s">
        <v>41</v>
      </c>
      <c r="D27" s="7">
        <v>0</v>
      </c>
      <c r="E27" s="7">
        <v>121</v>
      </c>
      <c r="F27" s="7">
        <v>121</v>
      </c>
      <c r="G27" s="7">
        <f t="shared" si="0"/>
        <v>0</v>
      </c>
      <c r="H27" s="8">
        <f t="shared" si="1"/>
        <v>1</v>
      </c>
      <c r="I27" s="7">
        <v>1016.74</v>
      </c>
      <c r="J27" s="8">
        <f t="shared" si="2"/>
        <v>0.11900780927277377</v>
      </c>
      <c r="K27" s="7">
        <v>0</v>
      </c>
      <c r="L27" s="2"/>
    </row>
    <row r="28" spans="1:12" outlineLevel="2">
      <c r="A28" s="5" t="s">
        <v>42</v>
      </c>
      <c r="B28" s="6" t="s">
        <v>8</v>
      </c>
      <c r="C28" s="6" t="s">
        <v>43</v>
      </c>
      <c r="D28" s="7">
        <v>9370.3539999999994</v>
      </c>
      <c r="E28" s="7">
        <v>19084.010620000001</v>
      </c>
      <c r="F28" s="7">
        <v>12376.53</v>
      </c>
      <c r="G28" s="7">
        <f t="shared" si="0"/>
        <v>6707.4806200000003</v>
      </c>
      <c r="H28" s="8">
        <f t="shared" si="1"/>
        <v>0.64852877345548243</v>
      </c>
      <c r="I28" s="7">
        <v>16691.54</v>
      </c>
      <c r="J28" s="8">
        <f t="shared" si="2"/>
        <v>0.74148520747636226</v>
      </c>
      <c r="K28" s="7">
        <v>0</v>
      </c>
      <c r="L28" s="2"/>
    </row>
    <row r="29" spans="1:12" ht="25.5" outlineLevel="2">
      <c r="A29" s="5" t="s">
        <v>44</v>
      </c>
      <c r="B29" s="6" t="s">
        <v>8</v>
      </c>
      <c r="C29" s="6" t="s">
        <v>45</v>
      </c>
      <c r="D29" s="7">
        <v>860.8</v>
      </c>
      <c r="E29" s="7">
        <v>1255.8</v>
      </c>
      <c r="F29" s="7">
        <v>983.31586000000004</v>
      </c>
      <c r="G29" s="7">
        <f t="shared" si="0"/>
        <v>272.48413999999991</v>
      </c>
      <c r="H29" s="8">
        <f t="shared" si="1"/>
        <v>0.78301947762382551</v>
      </c>
      <c r="I29" s="7">
        <v>667.48</v>
      </c>
      <c r="J29" s="8">
        <f t="shared" si="2"/>
        <v>1.4731765146521245</v>
      </c>
      <c r="K29" s="7">
        <v>0</v>
      </c>
      <c r="L29" s="2"/>
    </row>
    <row r="30" spans="1:12" outlineLevel="1">
      <c r="A30" s="5" t="s">
        <v>46</v>
      </c>
      <c r="B30" s="6" t="s">
        <v>8</v>
      </c>
      <c r="C30" s="6" t="s">
        <v>47</v>
      </c>
      <c r="D30" s="7">
        <v>700</v>
      </c>
      <c r="E30" s="7">
        <v>700</v>
      </c>
      <c r="F30" s="7">
        <v>174.0204</v>
      </c>
      <c r="G30" s="7">
        <f t="shared" si="0"/>
        <v>525.9796</v>
      </c>
      <c r="H30" s="8">
        <f t="shared" si="1"/>
        <v>0.24860057142857142</v>
      </c>
      <c r="I30" s="7">
        <v>610.72</v>
      </c>
      <c r="J30" s="8">
        <f t="shared" si="2"/>
        <v>0.28494301807702382</v>
      </c>
      <c r="K30" s="7">
        <v>0</v>
      </c>
      <c r="L30" s="2"/>
    </row>
    <row r="31" spans="1:12" outlineLevel="2">
      <c r="A31" s="5" t="s">
        <v>48</v>
      </c>
      <c r="B31" s="6" t="s">
        <v>8</v>
      </c>
      <c r="C31" s="6" t="s">
        <v>49</v>
      </c>
      <c r="D31" s="7">
        <v>700</v>
      </c>
      <c r="E31" s="7">
        <v>700</v>
      </c>
      <c r="F31" s="7">
        <v>174.0204</v>
      </c>
      <c r="G31" s="7">
        <f t="shared" si="0"/>
        <v>525.9796</v>
      </c>
      <c r="H31" s="8">
        <f t="shared" si="1"/>
        <v>0.24860057142857142</v>
      </c>
      <c r="I31" s="7">
        <v>610.72</v>
      </c>
      <c r="J31" s="8">
        <f t="shared" si="2"/>
        <v>0.28494301807702382</v>
      </c>
      <c r="K31" s="7">
        <v>0</v>
      </c>
      <c r="L31" s="2"/>
    </row>
    <row r="32" spans="1:12" ht="25.5" outlineLevel="1">
      <c r="A32" s="5" t="s">
        <v>50</v>
      </c>
      <c r="B32" s="6" t="s">
        <v>8</v>
      </c>
      <c r="C32" s="6" t="s">
        <v>51</v>
      </c>
      <c r="D32" s="7">
        <v>3698</v>
      </c>
      <c r="E32" s="7">
        <v>3698</v>
      </c>
      <c r="F32" s="7">
        <v>2773.1992500000001</v>
      </c>
      <c r="G32" s="7">
        <f t="shared" si="0"/>
        <v>924.80074999999988</v>
      </c>
      <c r="H32" s="8">
        <f t="shared" si="1"/>
        <v>0.7499186722552732</v>
      </c>
      <c r="I32" s="7">
        <v>2557.0700000000002</v>
      </c>
      <c r="J32" s="8">
        <f t="shared" si="2"/>
        <v>1.0845222266109258</v>
      </c>
      <c r="K32" s="7">
        <v>0</v>
      </c>
      <c r="L32" s="2"/>
    </row>
    <row r="33" spans="1:12" ht="25.5" outlineLevel="2">
      <c r="A33" s="5" t="s">
        <v>52</v>
      </c>
      <c r="B33" s="6" t="s">
        <v>8</v>
      </c>
      <c r="C33" s="6" t="s">
        <v>53</v>
      </c>
      <c r="D33" s="7">
        <v>3698</v>
      </c>
      <c r="E33" s="7">
        <v>3698</v>
      </c>
      <c r="F33" s="7">
        <v>2773.1992500000001</v>
      </c>
      <c r="G33" s="7">
        <f t="shared" si="0"/>
        <v>924.80074999999988</v>
      </c>
      <c r="H33" s="8">
        <f t="shared" si="1"/>
        <v>0.7499186722552732</v>
      </c>
      <c r="I33" s="7">
        <v>2557.0700000000002</v>
      </c>
      <c r="J33" s="8">
        <f t="shared" si="2"/>
        <v>1.0845222266109258</v>
      </c>
      <c r="K33" s="7">
        <v>0</v>
      </c>
      <c r="L33" s="2"/>
    </row>
    <row r="34" spans="1:12" ht="38.25">
      <c r="A34" s="5" t="s">
        <v>54</v>
      </c>
      <c r="B34" s="6" t="s">
        <v>55</v>
      </c>
      <c r="C34" s="6" t="s">
        <v>9</v>
      </c>
      <c r="D34" s="7">
        <v>99808.9</v>
      </c>
      <c r="E34" s="7">
        <v>105364.5</v>
      </c>
      <c r="F34" s="7">
        <f>F35+F37+F39</f>
        <v>77213.425269999992</v>
      </c>
      <c r="G34" s="7">
        <f t="shared" si="0"/>
        <v>28151.074730000008</v>
      </c>
      <c r="H34" s="8">
        <f t="shared" si="1"/>
        <v>0.73282201566941418</v>
      </c>
      <c r="I34" s="7">
        <f>I35+I37+I39</f>
        <v>75791.839999999997</v>
      </c>
      <c r="J34" s="8">
        <f t="shared" si="2"/>
        <v>1.0187564422502475</v>
      </c>
      <c r="K34" s="7">
        <v>0</v>
      </c>
      <c r="L34" s="2"/>
    </row>
    <row r="35" spans="1:12" ht="25.5" outlineLevel="1">
      <c r="A35" s="5" t="s">
        <v>28</v>
      </c>
      <c r="B35" s="6" t="s">
        <v>55</v>
      </c>
      <c r="C35" s="6" t="s">
        <v>29</v>
      </c>
      <c r="D35" s="7">
        <v>0</v>
      </c>
      <c r="E35" s="7">
        <v>4.9306999999999999</v>
      </c>
      <c r="F35" s="7">
        <v>4.9306999999999999</v>
      </c>
      <c r="G35" s="7">
        <f t="shared" si="0"/>
        <v>0</v>
      </c>
      <c r="H35" s="8">
        <f t="shared" si="1"/>
        <v>1</v>
      </c>
      <c r="I35" s="7">
        <v>1244.2</v>
      </c>
      <c r="J35" s="8">
        <f t="shared" si="2"/>
        <v>3.9629480790869635E-3</v>
      </c>
      <c r="K35" s="7">
        <v>0</v>
      </c>
      <c r="L35" s="2"/>
    </row>
    <row r="36" spans="1:12" outlineLevel="2">
      <c r="A36" s="5" t="s">
        <v>30</v>
      </c>
      <c r="B36" s="6" t="s">
        <v>55</v>
      </c>
      <c r="C36" s="6" t="s">
        <v>31</v>
      </c>
      <c r="D36" s="7">
        <v>0</v>
      </c>
      <c r="E36" s="7">
        <v>4.9306999999999999</v>
      </c>
      <c r="F36" s="7">
        <v>4.9306999999999999</v>
      </c>
      <c r="G36" s="7">
        <f t="shared" si="0"/>
        <v>0</v>
      </c>
      <c r="H36" s="8">
        <f t="shared" si="1"/>
        <v>1</v>
      </c>
      <c r="I36" s="7">
        <v>1244.2</v>
      </c>
      <c r="J36" s="8">
        <f t="shared" si="2"/>
        <v>3.9629480790869635E-3</v>
      </c>
      <c r="K36" s="7">
        <v>0</v>
      </c>
      <c r="L36" s="2"/>
    </row>
    <row r="37" spans="1:12" outlineLevel="1">
      <c r="A37" s="5" t="s">
        <v>32</v>
      </c>
      <c r="B37" s="6" t="s">
        <v>55</v>
      </c>
      <c r="C37" s="6" t="s">
        <v>33</v>
      </c>
      <c r="D37" s="7">
        <v>10543.2</v>
      </c>
      <c r="E37" s="7">
        <v>10543.2</v>
      </c>
      <c r="F37" s="7">
        <v>6805.84</v>
      </c>
      <c r="G37" s="7">
        <f t="shared" si="0"/>
        <v>3737.3600000000006</v>
      </c>
      <c r="H37" s="8">
        <f t="shared" si="1"/>
        <v>0.64551938690340693</v>
      </c>
      <c r="I37" s="7">
        <v>6137.78</v>
      </c>
      <c r="J37" s="8">
        <f t="shared" si="2"/>
        <v>1.108843914249126</v>
      </c>
      <c r="K37" s="7">
        <v>0</v>
      </c>
      <c r="L37" s="2"/>
    </row>
    <row r="38" spans="1:12" ht="25.5" outlineLevel="2">
      <c r="A38" s="5" t="s">
        <v>56</v>
      </c>
      <c r="B38" s="6" t="s">
        <v>55</v>
      </c>
      <c r="C38" s="6" t="s">
        <v>57</v>
      </c>
      <c r="D38" s="7">
        <v>10543.2</v>
      </c>
      <c r="E38" s="7">
        <v>10543.2</v>
      </c>
      <c r="F38" s="7">
        <v>6805.84</v>
      </c>
      <c r="G38" s="7">
        <f t="shared" si="0"/>
        <v>3737.3600000000006</v>
      </c>
      <c r="H38" s="8">
        <f t="shared" si="1"/>
        <v>0.64551938690340693</v>
      </c>
      <c r="I38" s="7">
        <v>6137.78</v>
      </c>
      <c r="J38" s="8">
        <f t="shared" si="2"/>
        <v>1.108843914249126</v>
      </c>
      <c r="K38" s="7">
        <v>0</v>
      </c>
      <c r="L38" s="2"/>
    </row>
    <row r="39" spans="1:12" outlineLevel="1">
      <c r="A39" s="5" t="s">
        <v>58</v>
      </c>
      <c r="B39" s="6" t="s">
        <v>55</v>
      </c>
      <c r="C39" s="6" t="s">
        <v>59</v>
      </c>
      <c r="D39" s="7">
        <v>89265.7</v>
      </c>
      <c r="E39" s="7">
        <v>94816.369300000006</v>
      </c>
      <c r="F39" s="7">
        <v>70402.654569999999</v>
      </c>
      <c r="G39" s="7">
        <f t="shared" si="0"/>
        <v>24413.714730000007</v>
      </c>
      <c r="H39" s="8">
        <f t="shared" si="1"/>
        <v>0.74251582390004034</v>
      </c>
      <c r="I39" s="7">
        <v>68409.86</v>
      </c>
      <c r="J39" s="8">
        <f t="shared" si="2"/>
        <v>1.0291302243565474</v>
      </c>
      <c r="K39" s="7">
        <v>0</v>
      </c>
      <c r="L39" s="2"/>
    </row>
    <row r="40" spans="1:12" outlineLevel="2">
      <c r="A40" s="5" t="s">
        <v>60</v>
      </c>
      <c r="B40" s="6" t="s">
        <v>55</v>
      </c>
      <c r="C40" s="6" t="s">
        <v>61</v>
      </c>
      <c r="D40" s="7">
        <v>75231</v>
      </c>
      <c r="E40" s="7">
        <v>80781.669299999994</v>
      </c>
      <c r="F40" s="7">
        <v>60917.477769999998</v>
      </c>
      <c r="G40" s="7">
        <f t="shared" si="0"/>
        <v>19864.191529999996</v>
      </c>
      <c r="H40" s="8">
        <f t="shared" si="1"/>
        <v>0.75410025935178349</v>
      </c>
      <c r="I40" s="7">
        <v>58796.73</v>
      </c>
      <c r="J40" s="8">
        <f t="shared" si="2"/>
        <v>1.0360691448316939</v>
      </c>
      <c r="K40" s="7">
        <v>0</v>
      </c>
      <c r="L40" s="2"/>
    </row>
    <row r="41" spans="1:12" ht="25.5" outlineLevel="2">
      <c r="A41" s="5" t="s">
        <v>62</v>
      </c>
      <c r="B41" s="6" t="s">
        <v>55</v>
      </c>
      <c r="C41" s="6" t="s">
        <v>63</v>
      </c>
      <c r="D41" s="7">
        <v>14034.7</v>
      </c>
      <c r="E41" s="7">
        <v>14034.7</v>
      </c>
      <c r="F41" s="7">
        <v>9485.1767999999993</v>
      </c>
      <c r="G41" s="7">
        <f t="shared" si="0"/>
        <v>4549.5232000000015</v>
      </c>
      <c r="H41" s="8">
        <f t="shared" si="1"/>
        <v>0.67583751701140737</v>
      </c>
      <c r="I41" s="7">
        <v>9613.1299999999992</v>
      </c>
      <c r="J41" s="8">
        <f t="shared" si="2"/>
        <v>0.9866897462116917</v>
      </c>
      <c r="K41" s="7">
        <v>0</v>
      </c>
      <c r="L41" s="2"/>
    </row>
    <row r="42" spans="1:12" ht="25.5">
      <c r="A42" s="5" t="s">
        <v>64</v>
      </c>
      <c r="B42" s="6" t="s">
        <v>65</v>
      </c>
      <c r="C42" s="6" t="s">
        <v>9</v>
      </c>
      <c r="D42" s="7">
        <v>290262.8</v>
      </c>
      <c r="E42" s="7">
        <v>300846.34074999997</v>
      </c>
      <c r="F42" s="7">
        <f>F43+F45+F51</f>
        <v>206163.29163000002</v>
      </c>
      <c r="G42" s="7">
        <f t="shared" si="0"/>
        <v>94683.049119999952</v>
      </c>
      <c r="H42" s="8">
        <f t="shared" si="1"/>
        <v>0.68527771059485632</v>
      </c>
      <c r="I42" s="7">
        <f>I43+I45+I51</f>
        <v>372817.14</v>
      </c>
      <c r="J42" s="8">
        <f t="shared" si="2"/>
        <v>0.55298769694440553</v>
      </c>
      <c r="K42" s="7">
        <v>0</v>
      </c>
      <c r="L42" s="2"/>
    </row>
    <row r="43" spans="1:12" ht="25.5" outlineLevel="1">
      <c r="A43" s="5" t="s">
        <v>28</v>
      </c>
      <c r="B43" s="6" t="s">
        <v>65</v>
      </c>
      <c r="C43" s="6" t="s">
        <v>29</v>
      </c>
      <c r="D43" s="7">
        <v>1115</v>
      </c>
      <c r="E43" s="7">
        <v>0</v>
      </c>
      <c r="F43" s="7">
        <v>0</v>
      </c>
      <c r="G43" s="7">
        <f t="shared" si="0"/>
        <v>0</v>
      </c>
      <c r="H43" s="8">
        <v>0</v>
      </c>
      <c r="I43" s="7">
        <v>5058.1499999999996</v>
      </c>
      <c r="J43" s="8">
        <f t="shared" si="2"/>
        <v>0</v>
      </c>
      <c r="K43" s="7">
        <v>0</v>
      </c>
      <c r="L43" s="2"/>
    </row>
    <row r="44" spans="1:12" outlineLevel="2">
      <c r="A44" s="5" t="s">
        <v>30</v>
      </c>
      <c r="B44" s="6" t="s">
        <v>65</v>
      </c>
      <c r="C44" s="6" t="s">
        <v>31</v>
      </c>
      <c r="D44" s="7">
        <v>1115</v>
      </c>
      <c r="E44" s="7">
        <v>0</v>
      </c>
      <c r="F44" s="7">
        <v>0</v>
      </c>
      <c r="G44" s="7">
        <f t="shared" si="0"/>
        <v>0</v>
      </c>
      <c r="H44" s="8">
        <v>0</v>
      </c>
      <c r="I44" s="7">
        <v>5058.1499999999996</v>
      </c>
      <c r="J44" s="8">
        <f t="shared" si="2"/>
        <v>0</v>
      </c>
      <c r="K44" s="7">
        <v>0</v>
      </c>
      <c r="L44" s="2"/>
    </row>
    <row r="45" spans="1:12" outlineLevel="1">
      <c r="A45" s="5" t="s">
        <v>32</v>
      </c>
      <c r="B45" s="6" t="s">
        <v>65</v>
      </c>
      <c r="C45" s="6" t="s">
        <v>33</v>
      </c>
      <c r="D45" s="7">
        <v>282135.2</v>
      </c>
      <c r="E45" s="7">
        <v>293833.74075</v>
      </c>
      <c r="F45" s="7">
        <f>F46+F47+F48+F49+F50</f>
        <v>201429.59163000001</v>
      </c>
      <c r="G45" s="7">
        <f t="shared" si="0"/>
        <v>92404.149119999987</v>
      </c>
      <c r="H45" s="8">
        <f t="shared" si="1"/>
        <v>0.68552233353412129</v>
      </c>
      <c r="I45" s="7">
        <f>I46+I47+I48+I49+I50</f>
        <v>363081.02999999997</v>
      </c>
      <c r="J45" s="8">
        <f t="shared" si="2"/>
        <v>0.55477861685585728</v>
      </c>
      <c r="K45" s="7">
        <v>0</v>
      </c>
      <c r="L45" s="2"/>
    </row>
    <row r="46" spans="1:12" outlineLevel="2">
      <c r="A46" s="5" t="s">
        <v>66</v>
      </c>
      <c r="B46" s="6" t="s">
        <v>65</v>
      </c>
      <c r="C46" s="6" t="s">
        <v>67</v>
      </c>
      <c r="D46" s="7">
        <v>85672.9</v>
      </c>
      <c r="E46" s="7">
        <v>69790.899999999994</v>
      </c>
      <c r="F46" s="7">
        <v>39398.379690000002</v>
      </c>
      <c r="G46" s="7">
        <f t="shared" si="0"/>
        <v>30392.520309999993</v>
      </c>
      <c r="H46" s="8">
        <f t="shared" si="1"/>
        <v>0.56452029834835205</v>
      </c>
      <c r="I46" s="7">
        <v>216813.31</v>
      </c>
      <c r="J46" s="8">
        <f t="shared" si="2"/>
        <v>0.18171568751936862</v>
      </c>
      <c r="K46" s="7">
        <v>0</v>
      </c>
      <c r="L46" s="2"/>
    </row>
    <row r="47" spans="1:12" outlineLevel="2">
      <c r="A47" s="5" t="s">
        <v>68</v>
      </c>
      <c r="B47" s="6" t="s">
        <v>65</v>
      </c>
      <c r="C47" s="6" t="s">
        <v>69</v>
      </c>
      <c r="D47" s="7">
        <v>150117.9</v>
      </c>
      <c r="E47" s="7">
        <v>167734.94075000001</v>
      </c>
      <c r="F47" s="7">
        <v>123464.52</v>
      </c>
      <c r="G47" s="7">
        <f t="shared" si="0"/>
        <v>44270.420750000005</v>
      </c>
      <c r="H47" s="8">
        <f t="shared" si="1"/>
        <v>0.73606917824007401</v>
      </c>
      <c r="I47" s="7">
        <v>116386.39</v>
      </c>
      <c r="J47" s="8">
        <f t="shared" si="2"/>
        <v>1.0608157878253635</v>
      </c>
      <c r="K47" s="7">
        <v>0</v>
      </c>
      <c r="L47" s="2"/>
    </row>
    <row r="48" spans="1:12" ht="25.5" outlineLevel="2">
      <c r="A48" s="5" t="s">
        <v>56</v>
      </c>
      <c r="B48" s="6" t="s">
        <v>65</v>
      </c>
      <c r="C48" s="6" t="s">
        <v>57</v>
      </c>
      <c r="D48" s="7">
        <v>22808.400000000001</v>
      </c>
      <c r="E48" s="7">
        <v>33790.199999999997</v>
      </c>
      <c r="F48" s="7">
        <v>24860.080000000002</v>
      </c>
      <c r="G48" s="7">
        <f t="shared" si="0"/>
        <v>8930.1199999999953</v>
      </c>
      <c r="H48" s="8">
        <f t="shared" si="1"/>
        <v>0.73571864031583134</v>
      </c>
      <c r="I48" s="7">
        <v>16035.61</v>
      </c>
      <c r="J48" s="8">
        <f t="shared" si="2"/>
        <v>1.5503046033172421</v>
      </c>
      <c r="K48" s="7">
        <v>0</v>
      </c>
      <c r="L48" s="2"/>
    </row>
    <row r="49" spans="1:12" outlineLevel="2">
      <c r="A49" s="5" t="s">
        <v>70</v>
      </c>
      <c r="B49" s="6" t="s">
        <v>65</v>
      </c>
      <c r="C49" s="6" t="s">
        <v>71</v>
      </c>
      <c r="D49" s="7">
        <v>1711.5</v>
      </c>
      <c r="E49" s="7">
        <v>818.8</v>
      </c>
      <c r="F49" s="7">
        <v>88.49194</v>
      </c>
      <c r="G49" s="7">
        <f t="shared" si="0"/>
        <v>730.30805999999995</v>
      </c>
      <c r="H49" s="8">
        <f t="shared" si="1"/>
        <v>0.10807515876893015</v>
      </c>
      <c r="I49" s="7">
        <v>1210.3499999999999</v>
      </c>
      <c r="J49" s="8">
        <f t="shared" si="2"/>
        <v>7.311268641302103E-2</v>
      </c>
      <c r="K49" s="7">
        <v>0</v>
      </c>
      <c r="L49" s="2"/>
    </row>
    <row r="50" spans="1:12" ht="25.5" outlineLevel="2">
      <c r="A50" s="5" t="s">
        <v>34</v>
      </c>
      <c r="B50" s="6" t="s">
        <v>65</v>
      </c>
      <c r="C50" s="6" t="s">
        <v>35</v>
      </c>
      <c r="D50" s="7">
        <v>21824.5</v>
      </c>
      <c r="E50" s="7">
        <v>21698.9</v>
      </c>
      <c r="F50" s="7">
        <v>13618.12</v>
      </c>
      <c r="G50" s="7">
        <f t="shared" si="0"/>
        <v>8080.7800000000007</v>
      </c>
      <c r="H50" s="8">
        <f t="shared" si="1"/>
        <v>0.62759494720930553</v>
      </c>
      <c r="I50" s="7">
        <v>12635.37</v>
      </c>
      <c r="J50" s="8">
        <f t="shared" si="2"/>
        <v>1.0777776986348639</v>
      </c>
      <c r="K50" s="7">
        <v>0</v>
      </c>
      <c r="L50" s="2"/>
    </row>
    <row r="51" spans="1:12" outlineLevel="1">
      <c r="A51" s="5" t="s">
        <v>36</v>
      </c>
      <c r="B51" s="6" t="s">
        <v>65</v>
      </c>
      <c r="C51" s="6" t="s">
        <v>37</v>
      </c>
      <c r="D51" s="7">
        <v>7012.6</v>
      </c>
      <c r="E51" s="7">
        <v>7012.6</v>
      </c>
      <c r="F51" s="7">
        <v>4733.7</v>
      </c>
      <c r="G51" s="7">
        <f t="shared" si="0"/>
        <v>2278.9000000000005</v>
      </c>
      <c r="H51" s="8">
        <f t="shared" si="1"/>
        <v>0.67502780709009491</v>
      </c>
      <c r="I51" s="7">
        <v>4677.96</v>
      </c>
      <c r="J51" s="8">
        <f t="shared" si="2"/>
        <v>1.0119154503245005</v>
      </c>
      <c r="K51" s="7">
        <v>0</v>
      </c>
      <c r="L51" s="2"/>
    </row>
    <row r="52" spans="1:12" outlineLevel="2">
      <c r="A52" s="5" t="s">
        <v>42</v>
      </c>
      <c r="B52" s="6" t="s">
        <v>65</v>
      </c>
      <c r="C52" s="6" t="s">
        <v>43</v>
      </c>
      <c r="D52" s="7">
        <v>7012.6</v>
      </c>
      <c r="E52" s="7">
        <v>7012.6</v>
      </c>
      <c r="F52" s="7">
        <v>4733.7</v>
      </c>
      <c r="G52" s="7">
        <f t="shared" si="0"/>
        <v>2278.9000000000005</v>
      </c>
      <c r="H52" s="8">
        <f t="shared" si="1"/>
        <v>0.67502780709009491</v>
      </c>
      <c r="I52" s="7">
        <v>4677.96</v>
      </c>
      <c r="J52" s="8">
        <f t="shared" si="2"/>
        <v>1.0119154503245005</v>
      </c>
      <c r="K52" s="7">
        <v>0</v>
      </c>
      <c r="L52" s="2"/>
    </row>
    <row r="53" spans="1:12" ht="38.25">
      <c r="A53" s="5" t="s">
        <v>72</v>
      </c>
      <c r="B53" s="6" t="s">
        <v>73</v>
      </c>
      <c r="C53" s="6" t="s">
        <v>9</v>
      </c>
      <c r="D53" s="7">
        <v>3662.1</v>
      </c>
      <c r="E53" s="7">
        <v>3662.1</v>
      </c>
      <c r="F53" s="7">
        <v>2734.44463</v>
      </c>
      <c r="G53" s="7">
        <f t="shared" si="0"/>
        <v>927.65536999999995</v>
      </c>
      <c r="H53" s="8">
        <f t="shared" si="1"/>
        <v>0.74668759181890176</v>
      </c>
      <c r="I53" s="7">
        <v>2542.35</v>
      </c>
      <c r="J53" s="8">
        <f t="shared" si="2"/>
        <v>1.0755579011544438</v>
      </c>
      <c r="K53" s="7">
        <v>0</v>
      </c>
      <c r="L53" s="2"/>
    </row>
    <row r="54" spans="1:12" ht="25.5" outlineLevel="1">
      <c r="A54" s="5" t="s">
        <v>10</v>
      </c>
      <c r="B54" s="6" t="s">
        <v>73</v>
      </c>
      <c r="C54" s="6" t="s">
        <v>11</v>
      </c>
      <c r="D54" s="7">
        <v>3662.1</v>
      </c>
      <c r="E54" s="7">
        <v>3662.1</v>
      </c>
      <c r="F54" s="7">
        <v>2734.44463</v>
      </c>
      <c r="G54" s="7">
        <f t="shared" si="0"/>
        <v>927.65536999999995</v>
      </c>
      <c r="H54" s="8">
        <f t="shared" si="1"/>
        <v>0.74668759181890176</v>
      </c>
      <c r="I54" s="7">
        <v>2542.35</v>
      </c>
      <c r="J54" s="8">
        <f t="shared" si="2"/>
        <v>1.0755579011544438</v>
      </c>
      <c r="K54" s="7">
        <v>0</v>
      </c>
      <c r="L54" s="2"/>
    </row>
    <row r="55" spans="1:12" ht="63.75" outlineLevel="2">
      <c r="A55" s="5" t="s">
        <v>74</v>
      </c>
      <c r="B55" s="6" t="s">
        <v>73</v>
      </c>
      <c r="C55" s="6" t="s">
        <v>75</v>
      </c>
      <c r="D55" s="7">
        <v>3662.1</v>
      </c>
      <c r="E55" s="7">
        <v>3662.1</v>
      </c>
      <c r="F55" s="7">
        <v>2734.44463</v>
      </c>
      <c r="G55" s="7">
        <f t="shared" si="0"/>
        <v>927.65536999999995</v>
      </c>
      <c r="H55" s="8">
        <f t="shared" si="1"/>
        <v>0.74668759181890176</v>
      </c>
      <c r="I55" s="7">
        <v>2542.35</v>
      </c>
      <c r="J55" s="8">
        <f t="shared" si="2"/>
        <v>1.0755579011544438</v>
      </c>
      <c r="K55" s="7">
        <v>0</v>
      </c>
      <c r="L55" s="2"/>
    </row>
    <row r="56" spans="1:12" ht="38.25">
      <c r="A56" s="5" t="s">
        <v>76</v>
      </c>
      <c r="B56" s="6" t="s">
        <v>77</v>
      </c>
      <c r="C56" s="6" t="s">
        <v>9</v>
      </c>
      <c r="D56" s="7">
        <v>2014</v>
      </c>
      <c r="E56" s="7">
        <v>1502.1506199999999</v>
      </c>
      <c r="F56" s="7">
        <v>1151.0144700000001</v>
      </c>
      <c r="G56" s="7">
        <f t="shared" si="0"/>
        <v>351.13614999999982</v>
      </c>
      <c r="H56" s="8">
        <f t="shared" si="1"/>
        <v>0.76624437967478931</v>
      </c>
      <c r="I56" s="7">
        <v>1008.24</v>
      </c>
      <c r="J56" s="8">
        <f t="shared" si="2"/>
        <v>1.1416076231849561</v>
      </c>
      <c r="K56" s="7">
        <v>0</v>
      </c>
      <c r="L56" s="2"/>
    </row>
    <row r="57" spans="1:12" ht="25.5" outlineLevel="1">
      <c r="A57" s="5" t="s">
        <v>10</v>
      </c>
      <c r="B57" s="6" t="s">
        <v>77</v>
      </c>
      <c r="C57" s="6" t="s">
        <v>11</v>
      </c>
      <c r="D57" s="7">
        <v>2014</v>
      </c>
      <c r="E57" s="7">
        <v>1502.1506199999999</v>
      </c>
      <c r="F57" s="7">
        <v>1151.0144700000001</v>
      </c>
      <c r="G57" s="7">
        <f t="shared" si="0"/>
        <v>351.13614999999982</v>
      </c>
      <c r="H57" s="8">
        <f t="shared" si="1"/>
        <v>0.76624437967478931</v>
      </c>
      <c r="I57" s="7">
        <v>1008.24</v>
      </c>
      <c r="J57" s="8">
        <f t="shared" si="2"/>
        <v>1.1416076231849561</v>
      </c>
      <c r="K57" s="7">
        <v>0</v>
      </c>
      <c r="L57" s="2"/>
    </row>
    <row r="58" spans="1:12" ht="51" outlineLevel="2">
      <c r="A58" s="5" t="s">
        <v>78</v>
      </c>
      <c r="B58" s="6" t="s">
        <v>77</v>
      </c>
      <c r="C58" s="6" t="s">
        <v>79</v>
      </c>
      <c r="D58" s="7">
        <v>2014</v>
      </c>
      <c r="E58" s="7">
        <v>1502.1506199999999</v>
      </c>
      <c r="F58" s="7">
        <v>1151.0144700000001</v>
      </c>
      <c r="G58" s="7">
        <f t="shared" si="0"/>
        <v>351.13614999999982</v>
      </c>
      <c r="H58" s="8">
        <f t="shared" si="1"/>
        <v>0.76624437967478931</v>
      </c>
      <c r="I58" s="7">
        <v>1008.24</v>
      </c>
      <c r="J58" s="8">
        <f t="shared" si="2"/>
        <v>1.1416076231849561</v>
      </c>
      <c r="K58" s="7">
        <v>0</v>
      </c>
      <c r="L58" s="2"/>
    </row>
    <row r="59" spans="1:12" ht="38.25">
      <c r="A59" s="5" t="s">
        <v>80</v>
      </c>
      <c r="B59" s="6" t="s">
        <v>81</v>
      </c>
      <c r="C59" s="6" t="s">
        <v>9</v>
      </c>
      <c r="D59" s="7">
        <v>20053.599999999999</v>
      </c>
      <c r="E59" s="7">
        <v>20053.599999999999</v>
      </c>
      <c r="F59" s="7">
        <f>F60+F62+F64</f>
        <v>12981.164199999999</v>
      </c>
      <c r="G59" s="7">
        <f t="shared" si="0"/>
        <v>7072.4357999999993</v>
      </c>
      <c r="H59" s="8">
        <f t="shared" si="1"/>
        <v>0.64732338333266848</v>
      </c>
      <c r="I59" s="7">
        <f>I60+I62+I64</f>
        <v>11140.21</v>
      </c>
      <c r="J59" s="8">
        <f t="shared" si="2"/>
        <v>1.1652530966651438</v>
      </c>
      <c r="K59" s="7">
        <v>0</v>
      </c>
      <c r="L59" s="2"/>
    </row>
    <row r="60" spans="1:12" ht="25.5" outlineLevel="1">
      <c r="A60" s="5" t="s">
        <v>10</v>
      </c>
      <c r="B60" s="6" t="s">
        <v>81</v>
      </c>
      <c r="C60" s="6" t="s">
        <v>11</v>
      </c>
      <c r="D60" s="7">
        <v>7731.2</v>
      </c>
      <c r="E60" s="7">
        <v>7731.2</v>
      </c>
      <c r="F60" s="7">
        <v>5507.75</v>
      </c>
      <c r="G60" s="7">
        <f t="shared" si="0"/>
        <v>2223.4499999999998</v>
      </c>
      <c r="H60" s="8">
        <f t="shared" si="1"/>
        <v>0.71240557740066224</v>
      </c>
      <c r="I60" s="7">
        <v>5291.15</v>
      </c>
      <c r="J60" s="8">
        <f t="shared" si="2"/>
        <v>1.0409362803927313</v>
      </c>
      <c r="K60" s="7">
        <v>0</v>
      </c>
      <c r="L60" s="2"/>
    </row>
    <row r="61" spans="1:12" ht="51" outlineLevel="2">
      <c r="A61" s="5" t="s">
        <v>78</v>
      </c>
      <c r="B61" s="6" t="s">
        <v>81</v>
      </c>
      <c r="C61" s="6" t="s">
        <v>79</v>
      </c>
      <c r="D61" s="7">
        <v>7731.2</v>
      </c>
      <c r="E61" s="7">
        <v>7731.2</v>
      </c>
      <c r="F61" s="7">
        <v>5507.75</v>
      </c>
      <c r="G61" s="7">
        <f t="shared" si="0"/>
        <v>2223.4499999999998</v>
      </c>
      <c r="H61" s="8">
        <f t="shared" si="1"/>
        <v>0.71240557740066224</v>
      </c>
      <c r="I61" s="7">
        <v>5291.15</v>
      </c>
      <c r="J61" s="8">
        <f t="shared" si="2"/>
        <v>1.0409362803927313</v>
      </c>
      <c r="K61" s="7">
        <v>0</v>
      </c>
      <c r="L61" s="2"/>
    </row>
    <row r="62" spans="1:12" ht="38.25" outlineLevel="1">
      <c r="A62" s="5" t="s">
        <v>82</v>
      </c>
      <c r="B62" s="6" t="s">
        <v>81</v>
      </c>
      <c r="C62" s="6" t="s">
        <v>83</v>
      </c>
      <c r="D62" s="7">
        <v>765</v>
      </c>
      <c r="E62" s="7">
        <v>765</v>
      </c>
      <c r="F62" s="7">
        <v>0</v>
      </c>
      <c r="G62" s="7">
        <f t="shared" si="0"/>
        <v>765</v>
      </c>
      <c r="H62" s="8">
        <f t="shared" si="1"/>
        <v>0</v>
      </c>
      <c r="I62" s="7">
        <v>113.62</v>
      </c>
      <c r="J62" s="8">
        <f t="shared" si="2"/>
        <v>0</v>
      </c>
      <c r="K62" s="7">
        <v>0</v>
      </c>
      <c r="L62" s="2"/>
    </row>
    <row r="63" spans="1:12" ht="25.5" outlineLevel="2">
      <c r="A63" s="5" t="s">
        <v>84</v>
      </c>
      <c r="B63" s="6" t="s">
        <v>81</v>
      </c>
      <c r="C63" s="6" t="s">
        <v>85</v>
      </c>
      <c r="D63" s="7">
        <v>765</v>
      </c>
      <c r="E63" s="7">
        <v>765</v>
      </c>
      <c r="F63" s="7">
        <v>0</v>
      </c>
      <c r="G63" s="7">
        <f t="shared" si="0"/>
        <v>765</v>
      </c>
      <c r="H63" s="8">
        <f t="shared" si="1"/>
        <v>0</v>
      </c>
      <c r="I63" s="7">
        <v>113.62</v>
      </c>
      <c r="J63" s="8">
        <f t="shared" si="2"/>
        <v>0</v>
      </c>
      <c r="K63" s="7">
        <v>0</v>
      </c>
      <c r="L63" s="2"/>
    </row>
    <row r="64" spans="1:12" ht="51" outlineLevel="1">
      <c r="A64" s="5" t="s">
        <v>86</v>
      </c>
      <c r="B64" s="6" t="s">
        <v>81</v>
      </c>
      <c r="C64" s="6" t="s">
        <v>87</v>
      </c>
      <c r="D64" s="7">
        <v>11557.4</v>
      </c>
      <c r="E64" s="7">
        <v>11557.4</v>
      </c>
      <c r="F64" s="7">
        <v>7473.4142000000002</v>
      </c>
      <c r="G64" s="7">
        <f t="shared" si="0"/>
        <v>4083.9857999999995</v>
      </c>
      <c r="H64" s="8">
        <f t="shared" si="1"/>
        <v>0.64663455448457274</v>
      </c>
      <c r="I64" s="7">
        <v>5735.44</v>
      </c>
      <c r="J64" s="8">
        <f t="shared" si="2"/>
        <v>1.3030236912948268</v>
      </c>
      <c r="K64" s="7">
        <v>0</v>
      </c>
      <c r="L64" s="2"/>
    </row>
    <row r="65" spans="1:12" ht="51" outlineLevel="2">
      <c r="A65" s="5" t="s">
        <v>88</v>
      </c>
      <c r="B65" s="6" t="s">
        <v>81</v>
      </c>
      <c r="C65" s="6" t="s">
        <v>89</v>
      </c>
      <c r="D65" s="7">
        <v>9507.4</v>
      </c>
      <c r="E65" s="7">
        <v>9507.4</v>
      </c>
      <c r="F65" s="7">
        <v>5723.4142000000002</v>
      </c>
      <c r="G65" s="7">
        <f t="shared" si="0"/>
        <v>3783.9857999999995</v>
      </c>
      <c r="H65" s="8">
        <f t="shared" si="1"/>
        <v>0.60199572964217352</v>
      </c>
      <c r="I65" s="7">
        <v>565.44000000000005</v>
      </c>
      <c r="J65" s="8">
        <f t="shared" si="2"/>
        <v>10.122053975664969</v>
      </c>
      <c r="K65" s="7">
        <v>0</v>
      </c>
      <c r="L65" s="2"/>
    </row>
    <row r="66" spans="1:12" outlineLevel="2">
      <c r="A66" s="5" t="s">
        <v>90</v>
      </c>
      <c r="B66" s="6" t="s">
        <v>81</v>
      </c>
      <c r="C66" s="6" t="s">
        <v>91</v>
      </c>
      <c r="D66" s="7">
        <v>2050</v>
      </c>
      <c r="E66" s="7">
        <v>2050</v>
      </c>
      <c r="F66" s="7">
        <v>1750</v>
      </c>
      <c r="G66" s="7">
        <f t="shared" si="0"/>
        <v>300</v>
      </c>
      <c r="H66" s="8">
        <f t="shared" si="1"/>
        <v>0.85365853658536583</v>
      </c>
      <c r="I66" s="7">
        <v>170</v>
      </c>
      <c r="J66" s="8">
        <f t="shared" si="2"/>
        <v>10.294117647058824</v>
      </c>
      <c r="K66" s="7">
        <v>0</v>
      </c>
      <c r="L66" s="2"/>
    </row>
    <row r="67" spans="1:12" ht="12.75" customHeight="1">
      <c r="A67" s="29" t="s">
        <v>92</v>
      </c>
      <c r="B67" s="30"/>
      <c r="C67" s="30"/>
      <c r="D67" s="9">
        <v>492257.5</v>
      </c>
      <c r="E67" s="9">
        <v>522655.70737000002</v>
      </c>
      <c r="F67" s="9">
        <f>F59+F56+F53+F42+F34+F8</f>
        <v>363661.32056000002</v>
      </c>
      <c r="G67" s="9">
        <f>G59+G56+G53+G42+G34+G8</f>
        <v>158994.38680999997</v>
      </c>
      <c r="H67" s="11">
        <f t="shared" si="1"/>
        <v>0.69579517726868678</v>
      </c>
      <c r="I67" s="9">
        <f>I59+I56+I53+I42+I34+I8</f>
        <v>536352.64</v>
      </c>
      <c r="J67" s="8">
        <f t="shared" si="2"/>
        <v>0.6780265322456509</v>
      </c>
      <c r="K67" s="9">
        <v>0</v>
      </c>
      <c r="L67" s="2"/>
    </row>
    <row r="68" spans="1:12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>
      <c r="A69" s="27"/>
      <c r="B69" s="28"/>
      <c r="C69" s="28"/>
      <c r="D69" s="28"/>
      <c r="E69" s="28"/>
      <c r="F69" s="10"/>
      <c r="G69" s="10"/>
      <c r="H69" s="10"/>
      <c r="I69" s="10"/>
      <c r="J69" s="10"/>
      <c r="K69" s="10"/>
      <c r="L69" s="2"/>
    </row>
  </sheetData>
  <mergeCells count="18">
    <mergeCell ref="A1:E1"/>
    <mergeCell ref="A2:E2"/>
    <mergeCell ref="A3:I3"/>
    <mergeCell ref="A4:I4"/>
    <mergeCell ref="A69:E69"/>
    <mergeCell ref="A67:C67"/>
    <mergeCell ref="A6:A7"/>
    <mergeCell ref="B6:B7"/>
    <mergeCell ref="C6:C7"/>
    <mergeCell ref="A5:K5"/>
    <mergeCell ref="H6:H7"/>
    <mergeCell ref="I6:I7"/>
    <mergeCell ref="D6:D7"/>
    <mergeCell ref="F6:F7"/>
    <mergeCell ref="E6:E7"/>
    <mergeCell ref="G6:G7"/>
    <mergeCell ref="K6:K7"/>
    <mergeCell ref="J6:J7"/>
  </mergeCells>
  <phoneticPr fontId="0" type="noConversion"/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0.09.2020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Вариант (новый от 08.12.2017 09:23:43)&lt;/VariantName&gt;&#10;  &lt;VariantLink&gt;97601954&lt;/VariantLink&gt;&#10;  &lt;SvodReportLink xsi:nil=&quot;true&quot; /&gt;&#10;  &lt;ReportLink&gt;264591&lt;/ReportLink&gt;&#10;  &lt;Note&gt;01.01.2020 - 30.09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5DFBD6E-8D39-4095-8CDB-447A9694120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40204810303490000013</vt:lpstr>
      <vt:lpstr>'40204810303490000013'!Заголовки_для_печати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ФинУпр-ПК\ФинУпр</dc:creator>
  <cp:lastModifiedBy>Fin_otdel</cp:lastModifiedBy>
  <dcterms:created xsi:type="dcterms:W3CDTF">2020-10-13T05:34:28Z</dcterms:created>
  <dcterms:modified xsi:type="dcterms:W3CDTF">2020-10-14T06:28:59Z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Версия клиента">
    <vt:lpwstr>20.1.34.10020 (.NET 4.0)</vt:lpwstr>
  </property>
  <property fmtid="{D5CDD505-2E9C-101B-9397-08002B2CF9AE}" pid="4" name="Версия базы">
    <vt:lpwstr>20.1.1944.248492477</vt:lpwstr>
  </property>
  <property fmtid="{D5CDD505-2E9C-101B-9397-08002B2CF9AE}" pid="5" name="Тип сервера">
    <vt:lpwstr>MSSQL</vt:lpwstr>
  </property>
  <property fmtid="{D5CDD505-2E9C-101B-9397-08002B2CF9AE}" pid="6" name="Сервер">
    <vt:lpwstr>SUBD2020.</vt:lpwstr>
  </property>
  <property fmtid="{D5CDD505-2E9C-101B-9397-08002B2CF9AE}" pid="7" name="База">
    <vt:lpwstr>bud2020</vt:lpwstr>
  </property>
  <property fmtid="{D5CDD505-2E9C-101B-9397-08002B2CF9AE}" pid="8" name="Пользователь">
    <vt:lpwstr>теучеж_фу_03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Вариант (новый от 08.12.2017 09:23:43)</vt:lpwstr>
  </property>
  <property fmtid="{D5CDD505-2E9C-101B-9397-08002B2CF9AE}" pid="11" name="Код отчета">
    <vt:lpwstr>9AFE1FB0A71F4B229E262CDF4FD550</vt:lpwstr>
  </property>
  <property fmtid="{D5CDD505-2E9C-101B-9397-08002B2CF9AE}" pid="12" name="Локальная база">
    <vt:lpwstr>не используется</vt:lpwstr>
  </property>
</Properties>
</file>